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UNA\Presupuesto de ventas\"/>
    </mc:Choice>
  </mc:AlternateContent>
  <bookViews>
    <workbookView xWindow="0" yWindow="0" windowWidth="20490" windowHeight="8940" activeTab="1"/>
  </bookViews>
  <sheets>
    <sheet name="Ejemplo Presupuesto de Ventas" sheetId="6" r:id="rId1"/>
    <sheet name="Formato Presupuesto de Vent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6" i="2"/>
  <c r="F25" i="2" s="1"/>
  <c r="F7" i="2"/>
  <c r="F26" i="2" s="1"/>
  <c r="F8" i="2"/>
  <c r="F27" i="2" s="1"/>
  <c r="F5" i="2"/>
  <c r="F24" i="2" s="1"/>
  <c r="C36" i="2" l="1"/>
  <c r="C37" i="2"/>
  <c r="C38" i="2"/>
  <c r="C39" i="2"/>
  <c r="C40" i="2"/>
  <c r="C41" i="2"/>
  <c r="C42" i="2"/>
  <c r="C43" i="2"/>
  <c r="C44" i="2"/>
  <c r="C45" i="2"/>
  <c r="C46" i="2"/>
  <c r="C35" i="2"/>
  <c r="E36" i="2"/>
  <c r="E37" i="2"/>
  <c r="E38" i="2"/>
  <c r="E39" i="2"/>
  <c r="E40" i="2"/>
  <c r="E41" i="2"/>
  <c r="E42" i="2"/>
  <c r="E43" i="2"/>
  <c r="E44" i="2"/>
  <c r="E45" i="2"/>
  <c r="E46" i="2"/>
  <c r="E35" i="2"/>
  <c r="F35" i="2"/>
  <c r="F36" i="2"/>
  <c r="F37" i="2"/>
  <c r="F38" i="2"/>
  <c r="F39" i="2"/>
  <c r="F40" i="2"/>
  <c r="F41" i="2"/>
  <c r="F42" i="2"/>
  <c r="F43" i="2"/>
  <c r="F44" i="2"/>
  <c r="F45" i="2"/>
  <c r="F46" i="2"/>
  <c r="D35" i="2"/>
  <c r="D36" i="2"/>
  <c r="D37" i="2"/>
  <c r="D38" i="2"/>
  <c r="D39" i="2"/>
  <c r="D40" i="2"/>
  <c r="D41" i="2"/>
  <c r="D42" i="2"/>
  <c r="D43" i="2"/>
  <c r="D44" i="2"/>
  <c r="D45" i="2"/>
  <c r="D46" i="2"/>
  <c r="C18" i="2"/>
  <c r="D28" i="2"/>
  <c r="E28" i="2"/>
  <c r="C28" i="2"/>
  <c r="D28" i="6"/>
  <c r="E28" i="6"/>
  <c r="C28" i="6"/>
  <c r="C18" i="6"/>
  <c r="F5" i="6"/>
  <c r="F6" i="6" s="1"/>
  <c r="F7" i="6" s="1"/>
  <c r="F14" i="6"/>
  <c r="F15" i="6"/>
  <c r="F16" i="6"/>
  <c r="F17" i="6"/>
  <c r="N40" i="6"/>
  <c r="N39" i="6"/>
  <c r="N38" i="6"/>
  <c r="N37" i="6"/>
  <c r="N36" i="6"/>
  <c r="E18" i="6"/>
  <c r="D18" i="6"/>
  <c r="E9" i="6"/>
  <c r="D9" i="6"/>
  <c r="C9" i="6"/>
  <c r="F9" i="2" l="1"/>
  <c r="F24" i="6"/>
  <c r="F8" i="6"/>
  <c r="F27" i="6" s="1"/>
  <c r="F26" i="6"/>
  <c r="F25" i="6"/>
  <c r="F18" i="6"/>
  <c r="F28" i="2"/>
  <c r="F28" i="6" l="1"/>
  <c r="C47" i="6"/>
  <c r="C46" i="6"/>
  <c r="C45" i="6"/>
  <c r="C44" i="6"/>
  <c r="C43" i="6"/>
  <c r="C41" i="6"/>
  <c r="C40" i="6"/>
  <c r="C39" i="6"/>
  <c r="C38" i="6"/>
  <c r="C37" i="6"/>
  <c r="C36" i="6"/>
  <c r="C42" i="6"/>
  <c r="E18" i="2"/>
  <c r="D18" i="2"/>
  <c r="E9" i="2"/>
  <c r="D9" i="2"/>
  <c r="C9" i="2"/>
  <c r="F9" i="6" l="1"/>
  <c r="C48" i="6"/>
  <c r="J48" i="6"/>
  <c r="D47" i="6"/>
  <c r="D46" i="6"/>
  <c r="D45" i="6"/>
  <c r="D44" i="6"/>
  <c r="D43" i="6"/>
  <c r="D42" i="6"/>
  <c r="D41" i="6"/>
  <c r="D40" i="6"/>
  <c r="D39" i="6"/>
  <c r="D38" i="6"/>
  <c r="D37" i="6"/>
  <c r="D36" i="6"/>
  <c r="F18" i="2"/>
  <c r="D48" i="6" l="1"/>
  <c r="F47" i="6"/>
  <c r="F46" i="6"/>
  <c r="F45" i="6"/>
  <c r="F44" i="6"/>
  <c r="F43" i="6"/>
  <c r="F42" i="6"/>
  <c r="F41" i="6"/>
  <c r="F40" i="6"/>
  <c r="F39" i="6"/>
  <c r="F38" i="6"/>
  <c r="F37" i="6"/>
  <c r="F36" i="6"/>
  <c r="K48" i="6"/>
  <c r="E47" i="6"/>
  <c r="E46" i="6"/>
  <c r="E45" i="6"/>
  <c r="E44" i="6"/>
  <c r="G44" i="6" s="1"/>
  <c r="E42" i="6"/>
  <c r="G42" i="6" s="1"/>
  <c r="E43" i="6"/>
  <c r="G43" i="6" s="1"/>
  <c r="E41" i="6"/>
  <c r="E40" i="6"/>
  <c r="G40" i="6" s="1"/>
  <c r="E39" i="6"/>
  <c r="E38" i="6"/>
  <c r="E37" i="6"/>
  <c r="E36" i="6"/>
  <c r="G37" i="6" l="1"/>
  <c r="G39" i="6"/>
  <c r="G41" i="6"/>
  <c r="G45" i="6"/>
  <c r="G47" i="6"/>
  <c r="M48" i="6"/>
  <c r="F48" i="6"/>
  <c r="G38" i="6"/>
  <c r="G46" i="6"/>
  <c r="G36" i="6"/>
  <c r="E48" i="6"/>
  <c r="G48" i="6" s="1"/>
  <c r="L48" i="6"/>
  <c r="N48" i="6" s="1"/>
  <c r="J47" i="2"/>
  <c r="C47" i="2"/>
  <c r="I26" i="6" l="1"/>
  <c r="J26" i="6"/>
  <c r="K47" i="2"/>
  <c r="D47" i="2"/>
  <c r="L47" i="2" l="1"/>
  <c r="E47" i="2"/>
  <c r="G35" i="2"/>
  <c r="G36" i="2"/>
  <c r="G37" i="2"/>
  <c r="G38" i="2"/>
  <c r="G39" i="2"/>
  <c r="G40" i="2"/>
  <c r="G41" i="2"/>
  <c r="G42" i="2"/>
  <c r="G43" i="2"/>
  <c r="G44" i="2"/>
  <c r="G45" i="2"/>
  <c r="G46" i="2"/>
  <c r="M47" i="2" l="1"/>
  <c r="N47" i="2" s="1"/>
  <c r="F47" i="2"/>
  <c r="G47" i="2" s="1"/>
  <c r="J26" i="2" l="1"/>
  <c r="I26" i="2"/>
</calcChain>
</file>

<file path=xl/comments1.xml><?xml version="1.0" encoding="utf-8"?>
<comments xmlns="http://schemas.openxmlformats.org/spreadsheetml/2006/main">
  <authors>
    <author>Papás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 xml:space="preserve">Metodo de extrapolacion
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Metodo de promedio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Metodo:</t>
        </r>
        <r>
          <rPr>
            <sz val="9"/>
            <color indexed="81"/>
            <rFont val="Tahoma"/>
            <family val="2"/>
          </rPr>
          <t xml:space="preserve"> multiplicacion de #vtas x precio promedio</t>
        </r>
      </text>
    </comment>
  </commentList>
</comments>
</file>

<file path=xl/comments2.xml><?xml version="1.0" encoding="utf-8"?>
<comments xmlns="http://schemas.openxmlformats.org/spreadsheetml/2006/main">
  <authors>
    <author>Papás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 xml:space="preserve">Metodo de extrapolacion
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Metodo de promedio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Metodo:</t>
        </r>
        <r>
          <rPr>
            <sz val="9"/>
            <color indexed="81"/>
            <rFont val="Tahoma"/>
            <family val="2"/>
          </rPr>
          <t xml:space="preserve"> multiplicacion de #vtas x precio promedio</t>
        </r>
      </text>
    </comment>
  </commentList>
</comments>
</file>

<file path=xl/sharedStrings.xml><?xml version="1.0" encoding="utf-8"?>
<sst xmlns="http://schemas.openxmlformats.org/spreadsheetml/2006/main" count="174" uniqueCount="42">
  <si>
    <t>DATOS BASE</t>
  </si>
  <si>
    <t>Canal de ventas</t>
  </si>
  <si>
    <t>Central</t>
  </si>
  <si>
    <t>Comisionistas</t>
  </si>
  <si>
    <t>Internet</t>
  </si>
  <si>
    <t>Sucursal</t>
  </si>
  <si>
    <t>Total de Ventas</t>
  </si>
  <si>
    <t>Precio Medio</t>
  </si>
  <si>
    <t>Distribucion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</si>
  <si>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</si>
  <si>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</si>
  <si>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</si>
  <si>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</si>
  <si>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</si>
  <si>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</si>
  <si>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</si>
  <si>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</si>
  <si>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</si>
  <si>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</si>
  <si>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</si>
  <si>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</si>
  <si>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Canal Vtas</t>
  </si>
  <si>
    <t>Distribucion Real Año Anterior</t>
  </si>
  <si>
    <t>Ventas (Unidades)</t>
  </si>
  <si>
    <t>Total Unidades</t>
  </si>
  <si>
    <t>Total Precio Medio</t>
  </si>
  <si>
    <t xml:space="preserve">Presupuesto </t>
  </si>
  <si>
    <t xml:space="preserve">Canal de ventas </t>
  </si>
  <si>
    <t>Presupuesto Mensual</t>
  </si>
  <si>
    <t>(% evolución de las ventas del año anterior)</t>
  </si>
  <si>
    <t>Distribucion del presupuesto según AA</t>
  </si>
  <si>
    <t>Ventas</t>
  </si>
  <si>
    <t>Ventas Mensuales</t>
  </si>
  <si>
    <t>Ventas mensuales</t>
  </si>
  <si>
    <t>Total Ppto</t>
  </si>
  <si>
    <t>Total Ventas</t>
  </si>
  <si>
    <t>Porcentaje de Presupuesto Logrado</t>
  </si>
  <si>
    <t>PRESUPUESTO ANUAL</t>
  </si>
  <si>
    <t>(Anotar las ventas del año en curso)</t>
  </si>
  <si>
    <t>Matriz</t>
  </si>
  <si>
    <t>NOTA:</t>
  </si>
  <si>
    <t>ZONA AMARILLA CONTIENE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</si>
</sst>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164" fontId="0" fillId="0" borderId="1" xfId="2" applyNumberFormat="1" applyFont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2" fillId="2" borderId="1" xfId="1" applyFont="1" applyFill="1" applyBorder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2" fillId="0" borderId="0" xfId="0" applyFont="1" applyAlignment="1"/>
    <xf numFmtId="0" fontId="2" fillId="3" borderId="1" xfId="0" applyNumberFormat="1" applyFont="1" applyFill="1" applyBorder="1"/>
    <xf numFmtId="3" fontId="2" fillId="2" borderId="1" xfId="0" applyNumberFormat="1" applyFont="1" applyFill="1" applyBorder="1" applyAlignment="1">
      <alignment wrapText="1"/>
    </xf>
    <xf numFmtId="44" fontId="2" fillId="2" borderId="1" xfId="1" applyFont="1" applyFill="1" applyBorder="1" applyAlignment="1">
      <alignment wrapText="1"/>
    </xf>
    <xf numFmtId="44" fontId="2" fillId="2" borderId="3" xfId="1" applyFont="1" applyFill="1" applyBorder="1"/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/>
    <xf numFmtId="44" fontId="8" fillId="4" borderId="1" xfId="1" applyFont="1" applyFill="1" applyBorder="1"/>
    <xf numFmtId="44" fontId="0" fillId="0" borderId="0" xfId="0" applyNumberFormat="1"/>
    <xf numFmtId="0" fontId="7" fillId="0" borderId="0" xfId="0" applyFont="1" applyBorder="1" applyAlignment="1"/>
    <xf numFmtId="0" fontId="2" fillId="3" borderId="3" xfId="0" applyFont="1" applyFill="1" applyBorder="1" applyAlignment="1">
      <alignment horizontal="center" vertical="center"/>
    </xf>
    <xf numFmtId="44" fontId="8" fillId="4" borderId="3" xfId="1" applyFont="1" applyFill="1" applyBorder="1"/>
    <xf numFmtId="0" fontId="0" fillId="0" borderId="0" xfId="0" applyNumberFormat="1"/>
    <xf numFmtId="44" fontId="9" fillId="5" borderId="1" xfId="1" applyFont="1" applyFill="1" applyBorder="1"/>
    <xf numFmtId="0" fontId="9" fillId="5" borderId="1" xfId="1" applyNumberFormat="1" applyFont="1" applyFill="1" applyBorder="1"/>
    <xf numFmtId="0" fontId="0" fillId="3" borderId="0" xfId="0" applyFill="1"/>
    <xf numFmtId="164" fontId="0" fillId="0" borderId="0" xfId="0" applyNumberFormat="1"/>
    <xf numFmtId="0" fontId="0" fillId="0" borderId="0" xfId="0" applyFont="1" applyAlignment="1"/>
    <xf numFmtId="0" fontId="0" fillId="2" borderId="0" xfId="0" applyFill="1"/>
    <xf numFmtId="0" fontId="0" fillId="0" borderId="2" xfId="0" applyBorder="1" applyAlignment="1">
      <alignment horizontal="center"/>
    </xf>
    <xf numFmtId="0" fontId="10" fillId="0" borderId="0" xfId="0" applyFont="1" applyBorder="1" applyAlignment="1"/>
    <xf numFmtId="0" fontId="10" fillId="0" borderId="2" xfId="0" applyFont="1" applyBorder="1" applyAlignment="1"/>
    <xf numFmtId="10" fontId="0" fillId="0" borderId="1" xfId="2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10" fontId="0" fillId="5" borderId="1" xfId="2" applyNumberFormat="1" applyFont="1" applyFill="1" applyBorder="1" applyAlignment="1">
      <alignment horizontal="center" vertical="center"/>
    </xf>
    <xf numFmtId="44" fontId="0" fillId="5" borderId="4" xfId="0" applyNumberFormat="1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/>
    </xf>
    <xf numFmtId="0" fontId="0" fillId="5" borderId="6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2" fillId="5" borderId="0" xfId="0" applyFon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1"/>
  <sheetViews>
    <sheetView showGridLines="0" topLeftCell="A10" zoomScale="60" zoomScaleNormal="60" workbookViewId="0">
      <selection activeCell="J36" sqref="J36:N40"/>
    </sheetView>
  </sheetViews>
  <sheetFormatPr baseColWidth="10" defaultColWidth="20.7109375" defaultRowHeight="15" x14ac:dyDescent="0.25"/>
  <cols>
    <col min="1" max="1" width="5.85546875" customWidth="1"/>
    <col min="2" max="2" width="26.140625" customWidth="1"/>
    <col min="3" max="3" width="19.28515625" bestFit="1" customWidth="1"/>
    <col min="4" max="4" width="19.85546875" bestFit="1" customWidth="1"/>
    <col min="5" max="6" width="19.28515625" bestFit="1" customWidth="1"/>
    <col min="7" max="7" width="19.28515625" customWidth="1"/>
    <col min="8" max="8" width="7.28515625" customWidth="1"/>
    <col min="9" max="9" width="22.5703125" customWidth="1"/>
    <col min="10" max="10" width="18.7109375" bestFit="1" customWidth="1"/>
    <col min="11" max="11" width="17.7109375" customWidth="1"/>
    <col min="12" max="12" width="19.85546875" bestFit="1" customWidth="1"/>
    <col min="13" max="13" width="19.28515625" bestFit="1" customWidth="1"/>
    <col min="14" max="14" width="19.28515625" customWidth="1"/>
    <col min="15" max="15" width="4" customWidth="1"/>
    <col min="16" max="16" width="17.7109375" customWidth="1"/>
  </cols>
  <sheetData>
    <row r="1" spans="2:14" ht="7.5" customHeight="1" x14ac:dyDescent="0.25"/>
    <row r="2" spans="2:14" ht="26.25" x14ac:dyDescent="0.4">
      <c r="B2" s="22" t="s">
        <v>0</v>
      </c>
    </row>
    <row r="3" spans="2:14" x14ac:dyDescent="0.25">
      <c r="B3" s="14" t="s">
        <v>23</v>
      </c>
      <c r="I3" s="14" t="s">
        <v>22</v>
      </c>
      <c r="J3" s="21"/>
      <c r="K3" s="35" t="s">
        <v>29</v>
      </c>
      <c r="L3" s="35"/>
      <c r="M3" s="35"/>
    </row>
    <row r="4" spans="2:14" x14ac:dyDescent="0.25">
      <c r="B4" s="9" t="s">
        <v>27</v>
      </c>
      <c r="C4" s="16">
        <v>2015</v>
      </c>
      <c r="D4" s="16">
        <v>2016</v>
      </c>
      <c r="E4" s="16">
        <v>2017</v>
      </c>
      <c r="F4" s="16">
        <v>2018</v>
      </c>
      <c r="I4" s="9" t="s">
        <v>21</v>
      </c>
      <c r="J4" s="12" t="s">
        <v>2</v>
      </c>
      <c r="K4" s="12" t="s">
        <v>5</v>
      </c>
      <c r="L4" s="12" t="s">
        <v>3</v>
      </c>
      <c r="M4" s="12" t="s">
        <v>4</v>
      </c>
    </row>
    <row r="5" spans="2:14" x14ac:dyDescent="0.25">
      <c r="B5" s="2" t="s">
        <v>2</v>
      </c>
      <c r="C5" s="3">
        <v>2064</v>
      </c>
      <c r="D5" s="3">
        <v>2311.6800000000003</v>
      </c>
      <c r="E5" s="3">
        <v>2542.848</v>
      </c>
      <c r="F5" s="30">
        <f>ROUNDUP(FORECAST(F4,C5:E5,C4:E4),0)</f>
        <v>2786</v>
      </c>
      <c r="I5" s="6" t="s">
        <v>9</v>
      </c>
      <c r="J5" s="5">
        <v>0.185</v>
      </c>
      <c r="K5" s="5">
        <v>0.17</v>
      </c>
      <c r="L5" s="5">
        <v>0.24</v>
      </c>
      <c r="M5" s="5">
        <v>0.255</v>
      </c>
      <c r="N5" s="32"/>
    </row>
    <row r="6" spans="2:14" x14ac:dyDescent="0.25">
      <c r="B6" s="2" t="s">
        <v>5</v>
      </c>
      <c r="C6" s="3">
        <v>209</v>
      </c>
      <c r="D6" s="3">
        <v>234.08</v>
      </c>
      <c r="E6" s="3">
        <v>257.48800000000006</v>
      </c>
      <c r="F6" s="30">
        <f>ROUNDUP(FORECAST(F5,C6:E6,C5:E5),0)</f>
        <v>283</v>
      </c>
      <c r="I6" s="6" t="s">
        <v>10</v>
      </c>
      <c r="J6" s="5">
        <v>3.5000000000000003E-2</v>
      </c>
      <c r="K6" s="5">
        <v>5.5E-2</v>
      </c>
      <c r="L6" s="5">
        <v>0.12</v>
      </c>
      <c r="M6" s="5">
        <v>0.05</v>
      </c>
      <c r="N6" s="32"/>
    </row>
    <row r="7" spans="2:14" x14ac:dyDescent="0.25">
      <c r="B7" s="2" t="s">
        <v>3</v>
      </c>
      <c r="C7" s="3">
        <v>99</v>
      </c>
      <c r="D7" s="3">
        <v>110.88000000000001</v>
      </c>
      <c r="E7" s="3">
        <v>121.96800000000002</v>
      </c>
      <c r="F7" s="30">
        <f>ROUNDUP(FORECAST(F6,C7:E7,C6:E6),0)</f>
        <v>135</v>
      </c>
      <c r="I7" s="6" t="s">
        <v>11</v>
      </c>
      <c r="J7" s="5">
        <v>9.0999999999999998E-2</v>
      </c>
      <c r="K7" s="5">
        <v>0.1</v>
      </c>
      <c r="L7" s="5">
        <v>0.05</v>
      </c>
      <c r="M7" s="5">
        <v>5.5E-2</v>
      </c>
      <c r="N7" s="32"/>
    </row>
    <row r="8" spans="2:14" x14ac:dyDescent="0.25">
      <c r="B8" s="2" t="s">
        <v>4</v>
      </c>
      <c r="C8" s="3">
        <v>41</v>
      </c>
      <c r="D8" s="3">
        <v>45.92</v>
      </c>
      <c r="E8" s="3">
        <v>50.512000000000008</v>
      </c>
      <c r="F8" s="30">
        <f>ROUNDUP(FORECAST(F7,C8:E8,C7:E7),0)</f>
        <v>56</v>
      </c>
      <c r="I8" s="6" t="s">
        <v>12</v>
      </c>
      <c r="J8" s="5">
        <v>9.0999999999999998E-2</v>
      </c>
      <c r="K8" s="5">
        <v>0.105</v>
      </c>
      <c r="L8" s="5">
        <v>0.04</v>
      </c>
      <c r="M8" s="5">
        <v>4.4999999999999998E-2</v>
      </c>
      <c r="N8" s="32"/>
    </row>
    <row r="9" spans="2:14" s="11" customFormat="1" ht="30" customHeight="1" x14ac:dyDescent="0.25">
      <c r="B9" s="8" t="s">
        <v>24</v>
      </c>
      <c r="C9" s="17">
        <f t="shared" ref="C9:E9" si="0">SUM(C5:C8)</f>
        <v>2413</v>
      </c>
      <c r="D9" s="17">
        <f t="shared" si="0"/>
        <v>2702.5600000000004</v>
      </c>
      <c r="E9" s="17">
        <f t="shared" si="0"/>
        <v>2972.8160000000003</v>
      </c>
      <c r="F9" s="17">
        <f>SUM(F5:F8)</f>
        <v>3260</v>
      </c>
      <c r="G9"/>
      <c r="I9" s="6" t="s">
        <v>13</v>
      </c>
      <c r="J9" s="5">
        <v>3.4000000000000002E-2</v>
      </c>
      <c r="K9" s="5">
        <v>0.05</v>
      </c>
      <c r="L9" s="5">
        <v>0.05</v>
      </c>
      <c r="M9" s="5">
        <v>4.4999999999999998E-2</v>
      </c>
      <c r="N9" s="32"/>
    </row>
    <row r="10" spans="2:14" x14ac:dyDescent="0.25">
      <c r="I10" s="6" t="s">
        <v>14</v>
      </c>
      <c r="J10" s="5">
        <v>9.1999999999999998E-2</v>
      </c>
      <c r="K10" s="5">
        <v>0.08</v>
      </c>
      <c r="L10" s="5">
        <v>0.08</v>
      </c>
      <c r="M10" s="5">
        <v>6.5000000000000002E-2</v>
      </c>
      <c r="N10" s="32"/>
    </row>
    <row r="11" spans="2:14" x14ac:dyDescent="0.25">
      <c r="I11" s="6" t="s">
        <v>15</v>
      </c>
      <c r="J11" s="5">
        <v>9.1999999999999998E-2</v>
      </c>
      <c r="K11" s="5">
        <v>0.1</v>
      </c>
      <c r="L11" s="5">
        <v>0.09</v>
      </c>
      <c r="M11" s="5">
        <v>6.5000000000000002E-2</v>
      </c>
      <c r="N11" s="32"/>
    </row>
    <row r="12" spans="2:14" x14ac:dyDescent="0.25">
      <c r="B12" s="14" t="s">
        <v>7</v>
      </c>
      <c r="I12" s="6" t="s">
        <v>16</v>
      </c>
      <c r="J12" s="5">
        <v>8.8999999999999996E-2</v>
      </c>
      <c r="K12" s="5">
        <v>0.09</v>
      </c>
      <c r="L12" s="5">
        <v>0.03</v>
      </c>
      <c r="M12" s="5">
        <v>6.5000000000000002E-2</v>
      </c>
      <c r="N12" s="32"/>
    </row>
    <row r="13" spans="2:14" x14ac:dyDescent="0.25">
      <c r="B13" s="9" t="s">
        <v>1</v>
      </c>
      <c r="C13" s="6">
        <v>2015</v>
      </c>
      <c r="D13" s="6">
        <v>2016</v>
      </c>
      <c r="E13" s="6">
        <v>2017</v>
      </c>
      <c r="F13" s="7">
        <v>2018</v>
      </c>
      <c r="I13" s="6" t="s">
        <v>17</v>
      </c>
      <c r="J13" s="5">
        <v>3.5000000000000003E-2</v>
      </c>
      <c r="K13" s="5">
        <v>0.02</v>
      </c>
      <c r="L13" s="5">
        <v>0.02</v>
      </c>
      <c r="M13" s="5">
        <v>3.5000000000000003E-2</v>
      </c>
      <c r="N13" s="32"/>
    </row>
    <row r="14" spans="2:14" x14ac:dyDescent="0.25">
      <c r="B14" s="2" t="s">
        <v>2</v>
      </c>
      <c r="C14" s="4">
        <v>557.59999999999991</v>
      </c>
      <c r="D14" s="4">
        <v>552.70000000000005</v>
      </c>
      <c r="E14" s="4">
        <v>551.38</v>
      </c>
      <c r="F14" s="29">
        <f>FORECAST($F$13,C14:E14,$C$13:$E$13)</f>
        <v>547.67333333333318</v>
      </c>
      <c r="G14" s="24"/>
      <c r="I14" s="6" t="s">
        <v>18</v>
      </c>
      <c r="J14" s="5">
        <v>3.3000000000000002E-2</v>
      </c>
      <c r="K14" s="5">
        <v>0.03</v>
      </c>
      <c r="L14" s="5">
        <v>0.02</v>
      </c>
      <c r="M14" s="5">
        <v>0.03</v>
      </c>
      <c r="N14" s="32"/>
    </row>
    <row r="15" spans="2:14" x14ac:dyDescent="0.25">
      <c r="B15" s="2" t="s">
        <v>5</v>
      </c>
      <c r="C15" s="4">
        <v>781.23</v>
      </c>
      <c r="D15" s="4">
        <v>779.76499487354704</v>
      </c>
      <c r="E15" s="4">
        <v>788.25</v>
      </c>
      <c r="F15" s="29">
        <f>FORECAST($F$13,C15:E15,$C$13:$E$13)</f>
        <v>790.10166495784961</v>
      </c>
      <c r="I15" s="6" t="s">
        <v>19</v>
      </c>
      <c r="J15" s="5">
        <v>3.4000000000000002E-2</v>
      </c>
      <c r="K15" s="5">
        <v>0.02</v>
      </c>
      <c r="L15" s="5">
        <v>0.02</v>
      </c>
      <c r="M15" s="5">
        <v>3.5000000000000003E-2</v>
      </c>
      <c r="N15" s="32"/>
    </row>
    <row r="16" spans="2:14" x14ac:dyDescent="0.25">
      <c r="B16" s="2" t="s">
        <v>3</v>
      </c>
      <c r="C16" s="4">
        <v>653.84</v>
      </c>
      <c r="D16" s="4">
        <v>549.25</v>
      </c>
      <c r="E16" s="4">
        <v>490.95</v>
      </c>
      <c r="F16" s="29">
        <f>FORECAST($F$13,C16:E16,$C$13:$E$13)</f>
        <v>401.79000000000815</v>
      </c>
      <c r="I16" s="6" t="s">
        <v>20</v>
      </c>
      <c r="J16" s="5">
        <v>0.189</v>
      </c>
      <c r="K16" s="5">
        <v>0.18</v>
      </c>
      <c r="L16" s="5">
        <v>0.24</v>
      </c>
      <c r="M16" s="5">
        <v>0.255</v>
      </c>
      <c r="N16" s="32"/>
    </row>
    <row r="17" spans="2:18" s="11" customFormat="1" x14ac:dyDescent="0.25">
      <c r="B17" s="2" t="s">
        <v>4</v>
      </c>
      <c r="C17" s="4">
        <v>232.96</v>
      </c>
      <c r="D17" s="4">
        <v>265.52999999999997</v>
      </c>
      <c r="E17" s="4">
        <v>448.85</v>
      </c>
      <c r="F17" s="29">
        <f>FORECAST($F$13,C17:E17,$C$13:$E$13)</f>
        <v>531.6699999999837</v>
      </c>
      <c r="G17"/>
      <c r="I17"/>
      <c r="J17" s="32"/>
      <c r="K17" s="32"/>
      <c r="L17" s="32"/>
      <c r="M17" s="32"/>
      <c r="N17" s="32"/>
    </row>
    <row r="18" spans="2:18" x14ac:dyDescent="0.25">
      <c r="B18" s="8" t="s">
        <v>25</v>
      </c>
      <c r="C18" s="18">
        <f t="shared" ref="C18:F18" si="1">SUM(C14:C17)</f>
        <v>2225.63</v>
      </c>
      <c r="D18" s="18">
        <f t="shared" si="1"/>
        <v>2147.2449948735471</v>
      </c>
      <c r="E18" s="18">
        <f t="shared" si="1"/>
        <v>2279.4300000000003</v>
      </c>
      <c r="F18" s="18">
        <f t="shared" si="1"/>
        <v>2271.2349982911746</v>
      </c>
    </row>
    <row r="19" spans="2:18" x14ac:dyDescent="0.25">
      <c r="D19" s="1"/>
      <c r="E19" s="1"/>
    </row>
    <row r="21" spans="2:18" ht="26.25" x14ac:dyDescent="0.4">
      <c r="B21" s="22" t="s">
        <v>37</v>
      </c>
    </row>
    <row r="22" spans="2:18" x14ac:dyDescent="0.25">
      <c r="B22" s="14" t="s">
        <v>6</v>
      </c>
    </row>
    <row r="23" spans="2:18" x14ac:dyDescent="0.25">
      <c r="B23" s="6" t="s">
        <v>1</v>
      </c>
      <c r="C23" s="6">
        <v>2015</v>
      </c>
      <c r="D23" s="6">
        <v>2016</v>
      </c>
      <c r="E23" s="6">
        <v>2017</v>
      </c>
      <c r="F23" s="7">
        <v>2018</v>
      </c>
    </row>
    <row r="24" spans="2:18" x14ac:dyDescent="0.25">
      <c r="B24" s="2" t="s">
        <v>2</v>
      </c>
      <c r="C24" s="4">
        <v>1150886.3999999999</v>
      </c>
      <c r="D24" s="4">
        <v>1245448.28</v>
      </c>
      <c r="E24" s="4">
        <v>1402052.29</v>
      </c>
      <c r="F24" s="29">
        <f>+F5*F14</f>
        <v>1525817.9066666663</v>
      </c>
      <c r="I24" s="36" t="s">
        <v>36</v>
      </c>
      <c r="J24" s="36"/>
      <c r="K24" s="36"/>
      <c r="L24" s="36"/>
    </row>
    <row r="25" spans="2:18" x14ac:dyDescent="0.25">
      <c r="B25" s="2" t="s">
        <v>5</v>
      </c>
      <c r="C25" s="4">
        <v>163277.07</v>
      </c>
      <c r="D25" s="4">
        <v>182527.39</v>
      </c>
      <c r="E25" s="4">
        <v>202963.95</v>
      </c>
      <c r="F25" s="29">
        <f>+F6*F15</f>
        <v>223598.77118307143</v>
      </c>
      <c r="I25" s="37"/>
      <c r="J25" s="37"/>
      <c r="K25" s="37"/>
      <c r="L25" s="37"/>
    </row>
    <row r="26" spans="2:18" x14ac:dyDescent="0.25">
      <c r="B26" s="2" t="s">
        <v>3</v>
      </c>
      <c r="C26" s="4">
        <v>64730.16</v>
      </c>
      <c r="D26" s="4">
        <v>49514.93</v>
      </c>
      <c r="E26" s="4">
        <v>59880.46</v>
      </c>
      <c r="F26" s="29">
        <f>+F7*F16</f>
        <v>54241.6500000011</v>
      </c>
      <c r="I26" s="38">
        <f>+N48/G48</f>
        <v>0.43208969066895292</v>
      </c>
      <c r="J26" s="39">
        <f>+N48/G48</f>
        <v>0.43208969066895292</v>
      </c>
      <c r="K26" s="40"/>
      <c r="L26" s="40"/>
      <c r="M26" s="40"/>
      <c r="N26" s="40"/>
    </row>
    <row r="27" spans="2:18" x14ac:dyDescent="0.25">
      <c r="B27" s="2" t="s">
        <v>4</v>
      </c>
      <c r="C27" s="4">
        <v>9551.36</v>
      </c>
      <c r="D27" s="4">
        <v>12193.46</v>
      </c>
      <c r="E27" s="4">
        <v>22672.240000000002</v>
      </c>
      <c r="F27" s="29">
        <f>+F8*F17</f>
        <v>29773.519999999087</v>
      </c>
      <c r="I27" s="38"/>
      <c r="J27" s="40"/>
      <c r="K27" s="40"/>
      <c r="L27" s="40"/>
      <c r="M27" s="40"/>
      <c r="N27" s="40"/>
    </row>
    <row r="28" spans="2:18" x14ac:dyDescent="0.25">
      <c r="B28" s="8" t="s">
        <v>6</v>
      </c>
      <c r="C28" s="18">
        <f>SUM(C24:C27)</f>
        <v>1388444.99</v>
      </c>
      <c r="D28" s="18">
        <f t="shared" ref="D28:F28" si="2">SUM(D24:D27)</f>
        <v>1489684.0599999998</v>
      </c>
      <c r="E28" s="18">
        <f t="shared" si="2"/>
        <v>1687568.94</v>
      </c>
      <c r="F28" s="18">
        <f t="shared" si="2"/>
        <v>1833431.8478497379</v>
      </c>
      <c r="I28" s="38"/>
      <c r="J28" s="40"/>
      <c r="K28" s="40"/>
      <c r="L28" s="40"/>
      <c r="M28" s="40"/>
      <c r="N28" s="40"/>
    </row>
    <row r="31" spans="2:18" ht="7.5" customHeight="1" x14ac:dyDescent="0.25">
      <c r="B31" s="34"/>
      <c r="C31" s="34"/>
      <c r="D31" s="34"/>
      <c r="E31" s="34"/>
      <c r="F31" s="34"/>
      <c r="G31" s="34"/>
    </row>
    <row r="32" spans="2:18" ht="13.5" customHeight="1" x14ac:dyDescent="0.25">
      <c r="P32" s="28"/>
      <c r="Q32" s="28"/>
      <c r="R32" s="28"/>
    </row>
    <row r="33" spans="2:18" ht="26.25" x14ac:dyDescent="0.4">
      <c r="B33" s="20" t="s">
        <v>8</v>
      </c>
      <c r="I33" s="20" t="s">
        <v>8</v>
      </c>
      <c r="P33" s="28"/>
      <c r="Q33" s="28"/>
      <c r="R33" s="28"/>
    </row>
    <row r="34" spans="2:18" x14ac:dyDescent="0.25">
      <c r="B34" s="25" t="s">
        <v>30</v>
      </c>
      <c r="C34" s="25"/>
      <c r="D34" s="15"/>
      <c r="I34" s="14" t="s">
        <v>33</v>
      </c>
      <c r="J34" s="14"/>
      <c r="K34" s="33" t="s">
        <v>38</v>
      </c>
      <c r="P34" s="28"/>
      <c r="Q34" s="28"/>
      <c r="R34" s="28"/>
    </row>
    <row r="35" spans="2:18" x14ac:dyDescent="0.25">
      <c r="B35" s="9" t="s">
        <v>28</v>
      </c>
      <c r="C35" s="13" t="s">
        <v>39</v>
      </c>
      <c r="D35" s="13" t="s">
        <v>5</v>
      </c>
      <c r="E35" s="13" t="s">
        <v>3</v>
      </c>
      <c r="F35" s="13" t="s">
        <v>4</v>
      </c>
      <c r="G35" s="13" t="s">
        <v>34</v>
      </c>
      <c r="H35" s="11"/>
      <c r="I35" s="9" t="s">
        <v>32</v>
      </c>
      <c r="J35" s="13" t="s">
        <v>39</v>
      </c>
      <c r="K35" s="13" t="s">
        <v>5</v>
      </c>
      <c r="L35" s="13" t="s">
        <v>3</v>
      </c>
      <c r="M35" s="26" t="s">
        <v>4</v>
      </c>
      <c r="N35" s="13" t="s">
        <v>35</v>
      </c>
      <c r="O35" s="11"/>
      <c r="P35" s="28"/>
      <c r="Q35" s="28"/>
      <c r="R35" s="28"/>
    </row>
    <row r="36" spans="2:18" x14ac:dyDescent="0.25">
      <c r="B36" s="6" t="s">
        <v>9</v>
      </c>
      <c r="C36" s="29">
        <f t="shared" ref="C36:C47" si="3">+$F$24*J5</f>
        <v>282276.31273333327</v>
      </c>
      <c r="D36" s="29">
        <f t="shared" ref="D36:D47" si="4">+$F$25*K5</f>
        <v>38011.791101122144</v>
      </c>
      <c r="E36" s="29">
        <f t="shared" ref="E36:E47" si="5">+$F$26*L5</f>
        <v>13017.996000000263</v>
      </c>
      <c r="F36" s="29">
        <f t="shared" ref="F36:F47" si="6">+$F$27*L5</f>
        <v>7145.6447999997808</v>
      </c>
      <c r="G36" s="29">
        <f>SUM(C36:F36)</f>
        <v>340451.74463445548</v>
      </c>
      <c r="I36" s="6" t="s">
        <v>9</v>
      </c>
      <c r="J36" s="23">
        <v>280560</v>
      </c>
      <c r="K36" s="23">
        <v>39501</v>
      </c>
      <c r="L36" s="23">
        <v>11356</v>
      </c>
      <c r="M36" s="27">
        <v>8012</v>
      </c>
      <c r="N36" s="23">
        <f>SUM(J36:M36)</f>
        <v>339429</v>
      </c>
      <c r="P36" s="28"/>
      <c r="Q36" s="28"/>
      <c r="R36" s="28"/>
    </row>
    <row r="37" spans="2:18" x14ac:dyDescent="0.25">
      <c r="B37" s="6" t="s">
        <v>10</v>
      </c>
      <c r="C37" s="29">
        <f t="shared" si="3"/>
        <v>53403.626733333324</v>
      </c>
      <c r="D37" s="29">
        <f t="shared" si="4"/>
        <v>12297.932415068928</v>
      </c>
      <c r="E37" s="29">
        <f t="shared" si="5"/>
        <v>6508.9980000001315</v>
      </c>
      <c r="F37" s="29">
        <f t="shared" si="6"/>
        <v>3572.8223999998904</v>
      </c>
      <c r="G37" s="29">
        <f t="shared" ref="G37:G48" si="7">SUM(C37:F37)</f>
        <v>75783.37954840227</v>
      </c>
      <c r="I37" s="6" t="s">
        <v>10</v>
      </c>
      <c r="J37" s="23">
        <v>51900</v>
      </c>
      <c r="K37" s="23">
        <v>10200</v>
      </c>
      <c r="L37" s="23">
        <v>4701</v>
      </c>
      <c r="M37" s="27">
        <v>4590</v>
      </c>
      <c r="N37" s="23">
        <f t="shared" ref="N37:N48" si="8">SUM(J37:M37)</f>
        <v>71391</v>
      </c>
      <c r="P37" s="28"/>
      <c r="Q37" s="28"/>
      <c r="R37" s="28"/>
    </row>
    <row r="38" spans="2:18" x14ac:dyDescent="0.25">
      <c r="B38" s="6" t="s">
        <v>11</v>
      </c>
      <c r="C38" s="29">
        <f t="shared" si="3"/>
        <v>138849.42950666664</v>
      </c>
      <c r="D38" s="29">
        <f t="shared" si="4"/>
        <v>22359.877118307144</v>
      </c>
      <c r="E38" s="29">
        <f t="shared" si="5"/>
        <v>2712.082500000055</v>
      </c>
      <c r="F38" s="29">
        <f t="shared" si="6"/>
        <v>1488.6759999999545</v>
      </c>
      <c r="G38" s="29">
        <f t="shared" si="7"/>
        <v>165410.06512497377</v>
      </c>
      <c r="I38" s="6" t="s">
        <v>11</v>
      </c>
      <c r="J38" s="23">
        <v>130532</v>
      </c>
      <c r="K38" s="23">
        <v>20258</v>
      </c>
      <c r="L38" s="23">
        <v>2103</v>
      </c>
      <c r="M38" s="27">
        <v>2250</v>
      </c>
      <c r="N38" s="23">
        <f t="shared" si="8"/>
        <v>155143</v>
      </c>
      <c r="P38" s="28"/>
      <c r="Q38" s="28"/>
      <c r="R38" s="28"/>
    </row>
    <row r="39" spans="2:18" x14ac:dyDescent="0.25">
      <c r="B39" s="6" t="s">
        <v>12</v>
      </c>
      <c r="C39" s="29">
        <f t="shared" si="3"/>
        <v>138849.42950666664</v>
      </c>
      <c r="D39" s="29">
        <f t="shared" si="4"/>
        <v>23477.8709742225</v>
      </c>
      <c r="E39" s="29">
        <f t="shared" si="5"/>
        <v>2169.6660000000438</v>
      </c>
      <c r="F39" s="29">
        <f t="shared" si="6"/>
        <v>1190.9407999999635</v>
      </c>
      <c r="G39" s="29">
        <f t="shared" si="7"/>
        <v>165687.90728088914</v>
      </c>
      <c r="I39" s="6" t="s">
        <v>12</v>
      </c>
      <c r="J39" s="23">
        <v>133598</v>
      </c>
      <c r="K39" s="23">
        <v>22951</v>
      </c>
      <c r="L39" s="23">
        <v>1709</v>
      </c>
      <c r="M39" s="27">
        <v>2504</v>
      </c>
      <c r="N39" s="23">
        <f t="shared" si="8"/>
        <v>160762</v>
      </c>
      <c r="P39" s="28"/>
      <c r="Q39" s="28"/>
      <c r="R39" s="28"/>
    </row>
    <row r="40" spans="2:18" x14ac:dyDescent="0.25">
      <c r="B40" s="6" t="s">
        <v>13</v>
      </c>
      <c r="C40" s="29">
        <f t="shared" si="3"/>
        <v>51877.80882666666</v>
      </c>
      <c r="D40" s="29">
        <f t="shared" si="4"/>
        <v>11179.938559153572</v>
      </c>
      <c r="E40" s="29">
        <f t="shared" si="5"/>
        <v>2712.082500000055</v>
      </c>
      <c r="F40" s="29">
        <f t="shared" si="6"/>
        <v>1488.6759999999545</v>
      </c>
      <c r="G40" s="29">
        <f t="shared" si="7"/>
        <v>67258.505885820225</v>
      </c>
      <c r="I40" s="6" t="s">
        <v>13</v>
      </c>
      <c r="J40" s="23">
        <v>50579</v>
      </c>
      <c r="K40" s="23">
        <v>11250</v>
      </c>
      <c r="L40" s="23">
        <v>2150</v>
      </c>
      <c r="M40" s="27">
        <v>1503</v>
      </c>
      <c r="N40" s="23">
        <f t="shared" si="8"/>
        <v>65482</v>
      </c>
      <c r="P40" s="28"/>
      <c r="Q40" s="28"/>
      <c r="R40" s="28"/>
    </row>
    <row r="41" spans="2:18" x14ac:dyDescent="0.25">
      <c r="B41" s="6" t="s">
        <v>14</v>
      </c>
      <c r="C41" s="29">
        <f t="shared" si="3"/>
        <v>140375.2474133333</v>
      </c>
      <c r="D41" s="29">
        <f t="shared" si="4"/>
        <v>17887.901694645716</v>
      </c>
      <c r="E41" s="29">
        <f t="shared" si="5"/>
        <v>4339.3320000000876</v>
      </c>
      <c r="F41" s="29">
        <f t="shared" si="6"/>
        <v>2381.8815999999269</v>
      </c>
      <c r="G41" s="29">
        <f t="shared" si="7"/>
        <v>164984.36270797905</v>
      </c>
      <c r="I41" s="6" t="s">
        <v>14</v>
      </c>
      <c r="J41" s="23"/>
      <c r="K41" s="23"/>
      <c r="L41" s="23"/>
      <c r="M41" s="27"/>
      <c r="N41" s="23"/>
      <c r="P41" s="28"/>
      <c r="Q41" s="28"/>
      <c r="R41" s="28"/>
    </row>
    <row r="42" spans="2:18" x14ac:dyDescent="0.25">
      <c r="B42" s="6" t="s">
        <v>15</v>
      </c>
      <c r="C42" s="29">
        <f t="shared" si="3"/>
        <v>140375.2474133333</v>
      </c>
      <c r="D42" s="29">
        <f t="shared" si="4"/>
        <v>22359.877118307144</v>
      </c>
      <c r="E42" s="29">
        <f t="shared" si="5"/>
        <v>4881.7485000000988</v>
      </c>
      <c r="F42" s="29">
        <f t="shared" si="6"/>
        <v>2679.6167999999179</v>
      </c>
      <c r="G42" s="29">
        <f t="shared" si="7"/>
        <v>170296.48983164047</v>
      </c>
      <c r="I42" s="6" t="s">
        <v>15</v>
      </c>
      <c r="J42" s="23"/>
      <c r="K42" s="23"/>
      <c r="L42" s="23"/>
      <c r="M42" s="27"/>
      <c r="N42" s="23"/>
      <c r="P42" s="28"/>
      <c r="Q42" s="28"/>
      <c r="R42" s="28"/>
    </row>
    <row r="43" spans="2:18" x14ac:dyDescent="0.25">
      <c r="B43" s="6" t="s">
        <v>16</v>
      </c>
      <c r="C43" s="29">
        <f t="shared" si="3"/>
        <v>135797.79369333328</v>
      </c>
      <c r="D43" s="29">
        <f t="shared" si="4"/>
        <v>20123.889406476428</v>
      </c>
      <c r="E43" s="29">
        <f t="shared" si="5"/>
        <v>1627.2495000000329</v>
      </c>
      <c r="F43" s="29">
        <f t="shared" si="6"/>
        <v>893.20559999997261</v>
      </c>
      <c r="G43" s="29">
        <f t="shared" si="7"/>
        <v>158442.13819980973</v>
      </c>
      <c r="I43" s="6" t="s">
        <v>16</v>
      </c>
      <c r="J43" s="23"/>
      <c r="K43" s="23"/>
      <c r="L43" s="23"/>
      <c r="M43" s="27"/>
      <c r="N43" s="23"/>
      <c r="P43" s="28"/>
      <c r="Q43" s="28"/>
      <c r="R43" s="28"/>
    </row>
    <row r="44" spans="2:18" x14ac:dyDescent="0.25">
      <c r="B44" s="6" t="s">
        <v>17</v>
      </c>
      <c r="C44" s="29">
        <f t="shared" si="3"/>
        <v>53403.626733333324</v>
      </c>
      <c r="D44" s="29">
        <f t="shared" si="4"/>
        <v>4471.975423661429</v>
      </c>
      <c r="E44" s="29">
        <f t="shared" si="5"/>
        <v>1084.8330000000219</v>
      </c>
      <c r="F44" s="29">
        <f t="shared" si="6"/>
        <v>595.47039999998174</v>
      </c>
      <c r="G44" s="29">
        <f t="shared" si="7"/>
        <v>59555.90555699476</v>
      </c>
      <c r="I44" s="6" t="s">
        <v>17</v>
      </c>
      <c r="J44" s="23"/>
      <c r="K44" s="23"/>
      <c r="L44" s="23"/>
      <c r="M44" s="27"/>
      <c r="N44" s="23"/>
      <c r="P44" s="28"/>
      <c r="Q44" s="28"/>
      <c r="R44" s="28"/>
    </row>
    <row r="45" spans="2:18" x14ac:dyDescent="0.25">
      <c r="B45" s="6" t="s">
        <v>18</v>
      </c>
      <c r="C45" s="29">
        <f t="shared" si="3"/>
        <v>50351.990919999989</v>
      </c>
      <c r="D45" s="29">
        <f t="shared" si="4"/>
        <v>6707.9631354921421</v>
      </c>
      <c r="E45" s="29">
        <f t="shared" si="5"/>
        <v>1084.8330000000219</v>
      </c>
      <c r="F45" s="29">
        <f t="shared" si="6"/>
        <v>595.47039999998174</v>
      </c>
      <c r="G45" s="29">
        <f t="shared" si="7"/>
        <v>58740.257455492138</v>
      </c>
      <c r="I45" s="6" t="s">
        <v>18</v>
      </c>
      <c r="J45" s="23"/>
      <c r="K45" s="23"/>
      <c r="L45" s="23"/>
      <c r="M45" s="27"/>
      <c r="N45" s="23"/>
      <c r="P45" s="28"/>
      <c r="Q45" s="28"/>
      <c r="R45" s="28"/>
    </row>
    <row r="46" spans="2:18" x14ac:dyDescent="0.25">
      <c r="B46" s="6" t="s">
        <v>19</v>
      </c>
      <c r="C46" s="29">
        <f t="shared" si="3"/>
        <v>51877.80882666666</v>
      </c>
      <c r="D46" s="29">
        <f t="shared" si="4"/>
        <v>4471.975423661429</v>
      </c>
      <c r="E46" s="29">
        <f t="shared" si="5"/>
        <v>1084.8330000000219</v>
      </c>
      <c r="F46" s="29">
        <f t="shared" si="6"/>
        <v>595.47039999998174</v>
      </c>
      <c r="G46" s="29">
        <f t="shared" si="7"/>
        <v>58030.087650328096</v>
      </c>
      <c r="I46" s="6" t="s">
        <v>19</v>
      </c>
      <c r="J46" s="23"/>
      <c r="K46" s="23"/>
      <c r="L46" s="23"/>
      <c r="M46" s="27"/>
      <c r="N46" s="23"/>
      <c r="P46" s="28"/>
      <c r="Q46" s="28"/>
      <c r="R46" s="28"/>
    </row>
    <row r="47" spans="2:18" x14ac:dyDescent="0.25">
      <c r="B47" s="6" t="s">
        <v>20</v>
      </c>
      <c r="C47" s="29">
        <f t="shared" si="3"/>
        <v>288379.58435999992</v>
      </c>
      <c r="D47" s="29">
        <f t="shared" si="4"/>
        <v>40247.778812952856</v>
      </c>
      <c r="E47" s="29">
        <f t="shared" si="5"/>
        <v>13017.996000000263</v>
      </c>
      <c r="F47" s="29">
        <f t="shared" si="6"/>
        <v>7145.6447999997808</v>
      </c>
      <c r="G47" s="29">
        <f t="shared" si="7"/>
        <v>348791.00397295284</v>
      </c>
      <c r="I47" s="6" t="s">
        <v>20</v>
      </c>
      <c r="J47" s="23"/>
      <c r="K47" s="23"/>
      <c r="L47" s="23"/>
      <c r="M47" s="27"/>
      <c r="N47" s="23"/>
      <c r="P47" s="28"/>
      <c r="Q47" s="28"/>
      <c r="R47" s="28"/>
    </row>
    <row r="48" spans="2:18" x14ac:dyDescent="0.25">
      <c r="B48" s="6" t="s">
        <v>26</v>
      </c>
      <c r="C48" s="10">
        <f t="shared" ref="C48:F48" si="9">SUM(C36:C47)</f>
        <v>1525817.9066666663</v>
      </c>
      <c r="D48" s="10">
        <f t="shared" si="9"/>
        <v>223598.77118307145</v>
      </c>
      <c r="E48" s="10">
        <f t="shared" si="9"/>
        <v>54241.650000001093</v>
      </c>
      <c r="F48" s="10">
        <f t="shared" si="9"/>
        <v>29773.51999999908</v>
      </c>
      <c r="G48" s="10">
        <f t="shared" si="7"/>
        <v>1833431.8478497379</v>
      </c>
      <c r="I48" s="9" t="s">
        <v>31</v>
      </c>
      <c r="J48" s="10">
        <f t="shared" ref="J48:M48" si="10">SUM(J36:J47)</f>
        <v>647169</v>
      </c>
      <c r="K48" s="10">
        <f t="shared" si="10"/>
        <v>104160</v>
      </c>
      <c r="L48" s="10">
        <f t="shared" si="10"/>
        <v>22019</v>
      </c>
      <c r="M48" s="19">
        <f t="shared" si="10"/>
        <v>18859</v>
      </c>
      <c r="N48" s="19">
        <f t="shared" si="8"/>
        <v>792207</v>
      </c>
      <c r="P48" s="28"/>
      <c r="Q48" s="28"/>
      <c r="R48" s="28"/>
    </row>
    <row r="49" spans="16:17" x14ac:dyDescent="0.25">
      <c r="P49" s="28"/>
      <c r="Q49" s="28"/>
    </row>
    <row r="50" spans="16:17" x14ac:dyDescent="0.25">
      <c r="P50" s="28"/>
      <c r="Q50" s="28"/>
    </row>
    <row r="51" spans="16:17" x14ac:dyDescent="0.25">
      <c r="P51" s="28"/>
      <c r="Q51" s="28"/>
    </row>
  </sheetData>
  <mergeCells count="4">
    <mergeCell ref="K3:M3"/>
    <mergeCell ref="I24:L25"/>
    <mergeCell ref="I26:I28"/>
    <mergeCell ref="J26:N28"/>
  </mergeCells>
  <conditionalFormatting sqref="J26">
    <cfRule type="dataBar" priority="1">
      <dataBar showValue="0">
        <cfvo type="percent" val="0"/>
        <cfvo type="percent" val="100"/>
        <color theme="9" tint="-0.249977111117893"/>
      </dataBar>
      <extLst>
        <ext xmlns:x14="http://schemas.microsoft.com/office/spreadsheetml/2009/9/main" uri="{B025F937-C7B1-47D3-B67F-A62EFF666E3E}">
          <x14:id>{D281FD14-745B-42C8-A01A-DEBB1FD87E33}</x14:id>
        </ext>
      </extLst>
    </cfRule>
  </conditionalFormatting>
  <pageMargins left="0.7" right="0.7" top="0.75" bottom="0.75" header="0.3" footer="0.3"/>
  <pageSetup orientation="portrait" r:id="rId1"/>
  <ignoredErrors>
    <ignoredError sqref="C28 C18" formulaRange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81FD14-745B-42C8-A01A-DEBB1FD87E33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J26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0"/>
  <sheetViews>
    <sheetView showGridLines="0" tabSelected="1" zoomScale="60" zoomScaleNormal="60" workbookViewId="0">
      <selection activeCell="N10" sqref="N10"/>
    </sheetView>
  </sheetViews>
  <sheetFormatPr baseColWidth="10" defaultColWidth="20.7109375" defaultRowHeight="15" x14ac:dyDescent="0.25"/>
  <cols>
    <col min="1" max="1" width="5.85546875" customWidth="1"/>
    <col min="2" max="2" width="26.140625" customWidth="1"/>
    <col min="3" max="3" width="19.28515625" bestFit="1" customWidth="1"/>
    <col min="4" max="4" width="19.85546875" bestFit="1" customWidth="1"/>
    <col min="5" max="6" width="19.28515625" bestFit="1" customWidth="1"/>
    <col min="7" max="7" width="19.28515625" customWidth="1"/>
    <col min="8" max="8" width="7.28515625" customWidth="1"/>
    <col min="9" max="9" width="22.5703125" customWidth="1"/>
    <col min="10" max="10" width="18.7109375" bestFit="1" customWidth="1"/>
    <col min="11" max="12" width="17.7109375" customWidth="1"/>
    <col min="13" max="13" width="19.28515625" bestFit="1" customWidth="1"/>
    <col min="14" max="14" width="19.28515625" customWidth="1"/>
    <col min="15" max="15" width="4" customWidth="1"/>
    <col min="16" max="16" width="17.7109375" customWidth="1"/>
  </cols>
  <sheetData>
    <row r="1" spans="2:17" ht="7.5" customHeight="1" x14ac:dyDescent="0.25"/>
    <row r="2" spans="2:17" ht="26.25" x14ac:dyDescent="0.4">
      <c r="B2" s="22" t="s">
        <v>0</v>
      </c>
    </row>
    <row r="3" spans="2:17" x14ac:dyDescent="0.25">
      <c r="B3" s="14" t="s">
        <v>23</v>
      </c>
      <c r="I3" s="14" t="s">
        <v>22</v>
      </c>
      <c r="J3" s="21"/>
      <c r="K3" s="35" t="s">
        <v>29</v>
      </c>
      <c r="L3" s="35"/>
      <c r="M3" s="35"/>
      <c r="P3" s="54" t="s">
        <v>40</v>
      </c>
    </row>
    <row r="4" spans="2:17" ht="15" customHeight="1" x14ac:dyDescent="0.25">
      <c r="B4" s="9" t="s">
        <v>27</v>
      </c>
      <c r="C4" s="16">
        <v>2015</v>
      </c>
      <c r="D4" s="16">
        <v>2016</v>
      </c>
      <c r="E4" s="16">
        <v>2017</v>
      </c>
      <c r="F4" s="16">
        <v>2018</v>
      </c>
      <c r="I4" s="9" t="s">
        <v>21</v>
      </c>
      <c r="J4" s="12" t="s">
        <v>2</v>
      </c>
      <c r="K4" s="12" t="s">
        <v>5</v>
      </c>
      <c r="L4" s="12" t="s">
        <v>3</v>
      </c>
      <c r="M4" s="12" t="s">
        <v>4</v>
      </c>
      <c r="P4" s="53" t="s">
        <v>41</v>
      </c>
      <c r="Q4" s="53"/>
    </row>
    <row r="5" spans="2:17" x14ac:dyDescent="0.25">
      <c r="B5" s="2" t="s">
        <v>2</v>
      </c>
      <c r="C5" s="3"/>
      <c r="D5" s="3"/>
      <c r="E5" s="3"/>
      <c r="F5" s="30" t="str">
        <f>IFERROR(ROUNDUP(FORECAST($F$4,C5:E5,$C$4:$E$4),0),"")</f>
        <v/>
      </c>
      <c r="I5" s="6" t="s">
        <v>9</v>
      </c>
      <c r="J5" s="5"/>
      <c r="K5" s="5"/>
      <c r="L5" s="5"/>
      <c r="M5" s="5"/>
      <c r="N5" s="32"/>
      <c r="P5" s="53"/>
      <c r="Q5" s="53"/>
    </row>
    <row r="6" spans="2:17" x14ac:dyDescent="0.25">
      <c r="B6" s="2" t="s">
        <v>5</v>
      </c>
      <c r="C6" s="3"/>
      <c r="D6" s="3"/>
      <c r="E6" s="3"/>
      <c r="F6" s="30" t="str">
        <f t="shared" ref="F6:F8" si="0">IFERROR(ROUNDUP(FORECAST($F$4,C6:E6,$C$4:$E$4),0),"")</f>
        <v/>
      </c>
      <c r="I6" s="6" t="s">
        <v>10</v>
      </c>
      <c r="J6" s="5"/>
      <c r="K6" s="5"/>
      <c r="L6" s="5"/>
      <c r="M6" s="5"/>
      <c r="N6" s="32"/>
      <c r="P6" s="53"/>
      <c r="Q6" s="53"/>
    </row>
    <row r="7" spans="2:17" x14ac:dyDescent="0.25">
      <c r="B7" s="2" t="s">
        <v>3</v>
      </c>
      <c r="C7" s="3"/>
      <c r="D7" s="3"/>
      <c r="E7" s="3"/>
      <c r="F7" s="30" t="str">
        <f t="shared" si="0"/>
        <v/>
      </c>
      <c r="I7" s="6" t="s">
        <v>11</v>
      </c>
      <c r="J7" s="5"/>
      <c r="K7" s="5"/>
      <c r="L7" s="5"/>
      <c r="M7" s="5"/>
      <c r="N7" s="32"/>
      <c r="P7" s="53"/>
      <c r="Q7" s="53"/>
    </row>
    <row r="8" spans="2:17" x14ac:dyDescent="0.25">
      <c r="B8" s="2" t="s">
        <v>4</v>
      </c>
      <c r="C8" s="3"/>
      <c r="D8" s="3"/>
      <c r="E8" s="3"/>
      <c r="F8" s="30" t="str">
        <f t="shared" si="0"/>
        <v/>
      </c>
      <c r="I8" s="6" t="s">
        <v>12</v>
      </c>
      <c r="J8" s="5"/>
      <c r="K8" s="5"/>
      <c r="L8" s="5"/>
      <c r="M8" s="5"/>
      <c r="N8" s="32"/>
    </row>
    <row r="9" spans="2:17" s="11" customFormat="1" x14ac:dyDescent="0.25">
      <c r="B9" s="8" t="s">
        <v>24</v>
      </c>
      <c r="C9" s="17">
        <f t="shared" ref="C9:E9" si="1">SUM(C5:C8)</f>
        <v>0</v>
      </c>
      <c r="D9" s="17">
        <f t="shared" si="1"/>
        <v>0</v>
      </c>
      <c r="E9" s="17">
        <f t="shared" si="1"/>
        <v>0</v>
      </c>
      <c r="F9" s="17">
        <f>SUM(F5:F8)</f>
        <v>0</v>
      </c>
      <c r="G9"/>
      <c r="I9" s="6" t="s">
        <v>13</v>
      </c>
      <c r="J9" s="5"/>
      <c r="K9" s="5"/>
      <c r="L9" s="5"/>
      <c r="M9" s="5"/>
      <c r="N9" s="32"/>
    </row>
    <row r="10" spans="2:17" x14ac:dyDescent="0.25">
      <c r="I10" s="6" t="s">
        <v>14</v>
      </c>
      <c r="J10" s="5"/>
      <c r="K10" s="5"/>
      <c r="L10" s="5"/>
      <c r="M10" s="5"/>
      <c r="N10" s="32"/>
    </row>
    <row r="11" spans="2:17" x14ac:dyDescent="0.25">
      <c r="I11" s="6" t="s">
        <v>15</v>
      </c>
      <c r="J11" s="5"/>
      <c r="K11" s="5"/>
      <c r="L11" s="5"/>
      <c r="M11" s="5"/>
      <c r="N11" s="32"/>
    </row>
    <row r="12" spans="2:17" x14ac:dyDescent="0.25">
      <c r="B12" s="14" t="s">
        <v>7</v>
      </c>
      <c r="I12" s="6" t="s">
        <v>16</v>
      </c>
      <c r="J12" s="5"/>
      <c r="K12" s="5"/>
      <c r="L12" s="5"/>
      <c r="M12" s="5"/>
      <c r="N12" s="32"/>
    </row>
    <row r="13" spans="2:17" x14ac:dyDescent="0.25">
      <c r="B13" s="9" t="s">
        <v>1</v>
      </c>
      <c r="C13" s="6">
        <v>2015</v>
      </c>
      <c r="D13" s="6">
        <v>2016</v>
      </c>
      <c r="E13" s="6">
        <v>2017</v>
      </c>
      <c r="F13" s="7">
        <v>2018</v>
      </c>
      <c r="I13" s="6" t="s">
        <v>17</v>
      </c>
      <c r="J13" s="5"/>
      <c r="K13" s="5"/>
      <c r="L13" s="5"/>
      <c r="M13" s="5"/>
      <c r="N13" s="32"/>
    </row>
    <row r="14" spans="2:17" x14ac:dyDescent="0.25">
      <c r="B14" s="2" t="s">
        <v>2</v>
      </c>
      <c r="C14" s="4"/>
      <c r="D14" s="4"/>
      <c r="E14" s="4"/>
      <c r="F14" s="29" t="str">
        <f>IFERROR(FORECAST($F$13,C14:E14,$C$13:$E$13),"")</f>
        <v/>
      </c>
      <c r="G14" s="24"/>
      <c r="I14" s="6" t="s">
        <v>18</v>
      </c>
      <c r="J14" s="5"/>
      <c r="K14" s="5"/>
      <c r="L14" s="5"/>
      <c r="M14" s="5"/>
      <c r="N14" s="32"/>
    </row>
    <row r="15" spans="2:17" x14ac:dyDescent="0.25">
      <c r="B15" s="2" t="s">
        <v>5</v>
      </c>
      <c r="C15" s="4"/>
      <c r="D15" s="4"/>
      <c r="E15" s="4"/>
      <c r="F15" s="29" t="str">
        <f>IFERROR(FORECAST($F$13,C15:E15,$C$13:$E$13),"")</f>
        <v/>
      </c>
      <c r="I15" s="6" t="s">
        <v>19</v>
      </c>
      <c r="J15" s="5"/>
      <c r="K15" s="5"/>
      <c r="L15" s="5"/>
      <c r="M15" s="5"/>
      <c r="N15" s="32"/>
    </row>
    <row r="16" spans="2:17" x14ac:dyDescent="0.25">
      <c r="B16" s="2" t="s">
        <v>3</v>
      </c>
      <c r="C16" s="4"/>
      <c r="D16" s="4"/>
      <c r="E16" s="4"/>
      <c r="F16" s="29" t="str">
        <f>IFERROR(FORECAST($F$13,C16:E16,$C$13:$E$13),"")</f>
        <v/>
      </c>
      <c r="I16" s="6" t="s">
        <v>20</v>
      </c>
      <c r="J16" s="5"/>
      <c r="K16" s="5"/>
      <c r="L16" s="5"/>
      <c r="M16" s="5"/>
      <c r="N16" s="32"/>
    </row>
    <row r="17" spans="2:18" s="11" customFormat="1" x14ac:dyDescent="0.25">
      <c r="B17" s="2" t="s">
        <v>4</v>
      </c>
      <c r="C17" s="4"/>
      <c r="D17" s="4"/>
      <c r="E17" s="4"/>
      <c r="F17" s="29" t="str">
        <f>IFERROR(FORECAST($F$13,C17:E17,$C$13:$E$13),"")</f>
        <v/>
      </c>
      <c r="G17"/>
      <c r="I17"/>
      <c r="J17" s="32"/>
      <c r="K17" s="32"/>
      <c r="L17" s="32"/>
      <c r="M17" s="32"/>
      <c r="N17" s="32"/>
    </row>
    <row r="18" spans="2:18" x14ac:dyDescent="0.25">
      <c r="B18" s="8" t="s">
        <v>25</v>
      </c>
      <c r="C18" s="18">
        <f t="shared" ref="C18:F18" si="2">SUM(C14:C17)</f>
        <v>0</v>
      </c>
      <c r="D18" s="18">
        <f t="shared" si="2"/>
        <v>0</v>
      </c>
      <c r="E18" s="18">
        <f t="shared" si="2"/>
        <v>0</v>
      </c>
      <c r="F18" s="18">
        <f t="shared" si="2"/>
        <v>0</v>
      </c>
    </row>
    <row r="19" spans="2:18" x14ac:dyDescent="0.25">
      <c r="D19" s="1"/>
      <c r="E19" s="1"/>
    </row>
    <row r="21" spans="2:18" ht="26.25" x14ac:dyDescent="0.4">
      <c r="B21" s="22" t="s">
        <v>37</v>
      </c>
    </row>
    <row r="22" spans="2:18" x14ac:dyDescent="0.25">
      <c r="B22" s="14" t="s">
        <v>6</v>
      </c>
    </row>
    <row r="23" spans="2:18" x14ac:dyDescent="0.25">
      <c r="B23" s="6" t="s">
        <v>1</v>
      </c>
      <c r="C23" s="6">
        <v>2015</v>
      </c>
      <c r="D23" s="6">
        <v>2016</v>
      </c>
      <c r="E23" s="6">
        <v>2017</v>
      </c>
      <c r="F23" s="7">
        <v>2018</v>
      </c>
    </row>
    <row r="24" spans="2:18" ht="15" customHeight="1" x14ac:dyDescent="0.25">
      <c r="B24" s="2" t="s">
        <v>2</v>
      </c>
      <c r="C24" s="4"/>
      <c r="D24" s="4"/>
      <c r="E24" s="4"/>
      <c r="F24" s="29" t="str">
        <f>IFERROR(F5*F14,"")</f>
        <v/>
      </c>
      <c r="I24" s="41" t="s">
        <v>36</v>
      </c>
      <c r="J24" s="41"/>
      <c r="K24" s="41"/>
      <c r="L24" s="41"/>
      <c r="M24" s="41"/>
      <c r="N24" s="41"/>
    </row>
    <row r="25" spans="2:18" ht="15" customHeight="1" x14ac:dyDescent="0.25">
      <c r="B25" s="2" t="s">
        <v>5</v>
      </c>
      <c r="C25" s="4"/>
      <c r="D25" s="4"/>
      <c r="E25" s="4"/>
      <c r="F25" s="29" t="str">
        <f t="shared" ref="F25:F27" si="3">IFERROR(F6*F15,"")</f>
        <v/>
      </c>
      <c r="I25" s="42"/>
      <c r="J25" s="42"/>
      <c r="K25" s="42"/>
      <c r="L25" s="42"/>
      <c r="M25" s="42"/>
      <c r="N25" s="42"/>
    </row>
    <row r="26" spans="2:18" x14ac:dyDescent="0.25">
      <c r="B26" s="2" t="s">
        <v>3</v>
      </c>
      <c r="C26" s="4"/>
      <c r="D26" s="4"/>
      <c r="E26" s="4"/>
      <c r="F26" s="29" t="str">
        <f t="shared" si="3"/>
        <v/>
      </c>
      <c r="I26" s="43" t="str">
        <f>IFERROR(N47/G47,"")</f>
        <v/>
      </c>
      <c r="J26" s="44" t="str">
        <f>IFERROR(N47/G47,"")</f>
        <v/>
      </c>
      <c r="K26" s="45"/>
      <c r="L26" s="45"/>
      <c r="M26" s="45"/>
      <c r="N26" s="46"/>
    </row>
    <row r="27" spans="2:18" x14ac:dyDescent="0.25">
      <c r="B27" s="2" t="s">
        <v>4</v>
      </c>
      <c r="C27" s="4"/>
      <c r="D27" s="4"/>
      <c r="E27" s="4"/>
      <c r="F27" s="29" t="str">
        <f t="shared" si="3"/>
        <v/>
      </c>
      <c r="I27" s="43"/>
      <c r="J27" s="47"/>
      <c r="K27" s="48"/>
      <c r="L27" s="48"/>
      <c r="M27" s="48"/>
      <c r="N27" s="49"/>
    </row>
    <row r="28" spans="2:18" x14ac:dyDescent="0.25">
      <c r="B28" s="8" t="s">
        <v>6</v>
      </c>
      <c r="C28" s="18">
        <f>SUM(C24:C27)</f>
        <v>0</v>
      </c>
      <c r="D28" s="18">
        <f t="shared" ref="D28:F28" si="4">SUM(D24:D27)</f>
        <v>0</v>
      </c>
      <c r="E28" s="18">
        <f t="shared" si="4"/>
        <v>0</v>
      </c>
      <c r="F28" s="18">
        <f t="shared" si="4"/>
        <v>0</v>
      </c>
      <c r="I28" s="43"/>
      <c r="J28" s="50"/>
      <c r="K28" s="51"/>
      <c r="L28" s="51"/>
      <c r="M28" s="51"/>
      <c r="N28" s="52"/>
    </row>
    <row r="30" spans="2:18" ht="3.75" customHeight="1" x14ac:dyDescent="0.25">
      <c r="B30" s="31"/>
      <c r="C30" s="31"/>
      <c r="D30" s="31"/>
      <c r="E30" s="31"/>
      <c r="F30" s="31"/>
      <c r="G30" s="31"/>
    </row>
    <row r="31" spans="2:18" ht="13.5" customHeight="1" x14ac:dyDescent="0.25">
      <c r="P31" s="28"/>
      <c r="Q31" s="28"/>
      <c r="R31" s="28"/>
    </row>
    <row r="32" spans="2:18" ht="26.25" x14ac:dyDescent="0.4">
      <c r="B32" s="20" t="s">
        <v>8</v>
      </c>
      <c r="I32" s="20" t="s">
        <v>8</v>
      </c>
      <c r="P32" s="28"/>
      <c r="Q32" s="28"/>
      <c r="R32" s="28"/>
    </row>
    <row r="33" spans="2:18" x14ac:dyDescent="0.25">
      <c r="B33" s="25" t="s">
        <v>30</v>
      </c>
      <c r="C33" s="25"/>
      <c r="D33" s="15"/>
      <c r="I33" s="14" t="s">
        <v>33</v>
      </c>
      <c r="J33" s="14"/>
      <c r="K33" s="33" t="s">
        <v>38</v>
      </c>
      <c r="P33" s="28"/>
      <c r="Q33" s="28"/>
      <c r="R33" s="28"/>
    </row>
    <row r="34" spans="2:18" x14ac:dyDescent="0.25">
      <c r="B34" s="9" t="s">
        <v>28</v>
      </c>
      <c r="C34" s="13" t="s">
        <v>2</v>
      </c>
      <c r="D34" s="13" t="s">
        <v>5</v>
      </c>
      <c r="E34" s="13" t="s">
        <v>3</v>
      </c>
      <c r="F34" s="13" t="s">
        <v>4</v>
      </c>
      <c r="G34" s="13" t="s">
        <v>34</v>
      </c>
      <c r="H34" s="11"/>
      <c r="I34" s="9" t="s">
        <v>32</v>
      </c>
      <c r="J34" s="13" t="s">
        <v>2</v>
      </c>
      <c r="K34" s="13" t="s">
        <v>5</v>
      </c>
      <c r="L34" s="13" t="s">
        <v>3</v>
      </c>
      <c r="M34" s="26" t="s">
        <v>4</v>
      </c>
      <c r="N34" s="13" t="s">
        <v>35</v>
      </c>
      <c r="O34" s="11"/>
      <c r="P34" s="28"/>
      <c r="Q34" s="28"/>
      <c r="R34" s="28"/>
    </row>
    <row r="35" spans="2:18" x14ac:dyDescent="0.25">
      <c r="B35" s="6" t="s">
        <v>9</v>
      </c>
      <c r="C35" s="29" t="str">
        <f>IFERROR($F$24*J5,"")</f>
        <v/>
      </c>
      <c r="D35" s="29" t="str">
        <f>IFERROR($F$25*L5,"")</f>
        <v/>
      </c>
      <c r="E35" s="29" t="str">
        <f>IFERROR($F$26*L5,"")</f>
        <v/>
      </c>
      <c r="F35" s="29" t="str">
        <f>IFERROR($F$27*L5,"")</f>
        <v/>
      </c>
      <c r="G35" s="29">
        <f>SUM(C35:F35)</f>
        <v>0</v>
      </c>
      <c r="I35" s="6" t="s">
        <v>9</v>
      </c>
      <c r="J35" s="23"/>
      <c r="K35" s="23"/>
      <c r="L35" s="23"/>
      <c r="M35" s="27"/>
      <c r="N35" s="23"/>
      <c r="P35" s="28"/>
      <c r="Q35" s="28"/>
      <c r="R35" s="28"/>
    </row>
    <row r="36" spans="2:18" x14ac:dyDescent="0.25">
      <c r="B36" s="6" t="s">
        <v>10</v>
      </c>
      <c r="C36" s="29" t="str">
        <f t="shared" ref="C36:C46" si="5">IFERROR($F$24*J6,"")</f>
        <v/>
      </c>
      <c r="D36" s="29" t="str">
        <f t="shared" ref="D36:D46" si="6">IFERROR($F$25*L6,"")</f>
        <v/>
      </c>
      <c r="E36" s="29" t="str">
        <f t="shared" ref="E36:E46" si="7">IFERROR($F$26*L6,"")</f>
        <v/>
      </c>
      <c r="F36" s="29" t="str">
        <f t="shared" ref="F36:F46" si="8">IFERROR($F$27*L6,"")</f>
        <v/>
      </c>
      <c r="G36" s="29">
        <f t="shared" ref="G36:G47" si="9">SUM(C36:F36)</f>
        <v>0</v>
      </c>
      <c r="I36" s="6" t="s">
        <v>10</v>
      </c>
      <c r="J36" s="23"/>
      <c r="K36" s="23"/>
      <c r="L36" s="23"/>
      <c r="M36" s="27"/>
      <c r="N36" s="23"/>
      <c r="P36" s="28"/>
      <c r="Q36" s="28"/>
      <c r="R36" s="28"/>
    </row>
    <row r="37" spans="2:18" x14ac:dyDescent="0.25">
      <c r="B37" s="6" t="s">
        <v>11</v>
      </c>
      <c r="C37" s="29" t="str">
        <f t="shared" si="5"/>
        <v/>
      </c>
      <c r="D37" s="29" t="str">
        <f t="shared" si="6"/>
        <v/>
      </c>
      <c r="E37" s="29" t="str">
        <f t="shared" si="7"/>
        <v/>
      </c>
      <c r="F37" s="29" t="str">
        <f t="shared" si="8"/>
        <v/>
      </c>
      <c r="G37" s="29">
        <f t="shared" si="9"/>
        <v>0</v>
      </c>
      <c r="I37" s="6" t="s">
        <v>11</v>
      </c>
      <c r="J37" s="23"/>
      <c r="K37" s="23"/>
      <c r="L37" s="23"/>
      <c r="M37" s="27"/>
      <c r="N37" s="23"/>
      <c r="P37" s="28"/>
      <c r="Q37" s="28"/>
      <c r="R37" s="28"/>
    </row>
    <row r="38" spans="2:18" x14ac:dyDescent="0.25">
      <c r="B38" s="6" t="s">
        <v>12</v>
      </c>
      <c r="C38" s="29" t="str">
        <f t="shared" si="5"/>
        <v/>
      </c>
      <c r="D38" s="29" t="str">
        <f t="shared" si="6"/>
        <v/>
      </c>
      <c r="E38" s="29" t="str">
        <f t="shared" si="7"/>
        <v/>
      </c>
      <c r="F38" s="29" t="str">
        <f t="shared" si="8"/>
        <v/>
      </c>
      <c r="G38" s="29">
        <f t="shared" si="9"/>
        <v>0</v>
      </c>
      <c r="I38" s="6" t="s">
        <v>12</v>
      </c>
      <c r="J38" s="23"/>
      <c r="K38" s="23"/>
      <c r="L38" s="23"/>
      <c r="M38" s="27"/>
      <c r="N38" s="23"/>
      <c r="P38" s="28"/>
      <c r="Q38" s="28"/>
      <c r="R38" s="28"/>
    </row>
    <row r="39" spans="2:18" x14ac:dyDescent="0.25">
      <c r="B39" s="6" t="s">
        <v>13</v>
      </c>
      <c r="C39" s="29" t="str">
        <f t="shared" si="5"/>
        <v/>
      </c>
      <c r="D39" s="29" t="str">
        <f t="shared" si="6"/>
        <v/>
      </c>
      <c r="E39" s="29" t="str">
        <f t="shared" si="7"/>
        <v/>
      </c>
      <c r="F39" s="29" t="str">
        <f t="shared" si="8"/>
        <v/>
      </c>
      <c r="G39" s="29">
        <f t="shared" si="9"/>
        <v>0</v>
      </c>
      <c r="I39" s="6" t="s">
        <v>13</v>
      </c>
      <c r="J39" s="23"/>
      <c r="K39" s="23"/>
      <c r="L39" s="23"/>
      <c r="M39" s="27"/>
      <c r="N39" s="23"/>
      <c r="P39" s="28"/>
      <c r="Q39" s="28"/>
      <c r="R39" s="28"/>
    </row>
    <row r="40" spans="2:18" x14ac:dyDescent="0.25">
      <c r="B40" s="6" t="s">
        <v>14</v>
      </c>
      <c r="C40" s="29" t="str">
        <f t="shared" si="5"/>
        <v/>
      </c>
      <c r="D40" s="29" t="str">
        <f t="shared" si="6"/>
        <v/>
      </c>
      <c r="E40" s="29" t="str">
        <f t="shared" si="7"/>
        <v/>
      </c>
      <c r="F40" s="29" t="str">
        <f t="shared" si="8"/>
        <v/>
      </c>
      <c r="G40" s="29">
        <f t="shared" si="9"/>
        <v>0</v>
      </c>
      <c r="I40" s="6" t="s">
        <v>14</v>
      </c>
      <c r="J40" s="23"/>
      <c r="K40" s="23"/>
      <c r="L40" s="23"/>
      <c r="M40" s="27"/>
      <c r="N40" s="23"/>
      <c r="P40" s="28"/>
      <c r="Q40" s="28"/>
      <c r="R40" s="28"/>
    </row>
    <row r="41" spans="2:18" x14ac:dyDescent="0.25">
      <c r="B41" s="6" t="s">
        <v>15</v>
      </c>
      <c r="C41" s="29" t="str">
        <f t="shared" si="5"/>
        <v/>
      </c>
      <c r="D41" s="29" t="str">
        <f t="shared" si="6"/>
        <v/>
      </c>
      <c r="E41" s="29" t="str">
        <f t="shared" si="7"/>
        <v/>
      </c>
      <c r="F41" s="29" t="str">
        <f t="shared" si="8"/>
        <v/>
      </c>
      <c r="G41" s="29">
        <f t="shared" si="9"/>
        <v>0</v>
      </c>
      <c r="I41" s="6" t="s">
        <v>15</v>
      </c>
      <c r="J41" s="23"/>
      <c r="K41" s="23"/>
      <c r="L41" s="23"/>
      <c r="M41" s="27"/>
      <c r="N41" s="23"/>
      <c r="P41" s="28"/>
      <c r="Q41" s="28"/>
      <c r="R41" s="28"/>
    </row>
    <row r="42" spans="2:18" x14ac:dyDescent="0.25">
      <c r="B42" s="6" t="s">
        <v>16</v>
      </c>
      <c r="C42" s="29" t="str">
        <f t="shared" si="5"/>
        <v/>
      </c>
      <c r="D42" s="29" t="str">
        <f t="shared" si="6"/>
        <v/>
      </c>
      <c r="E42" s="29" t="str">
        <f t="shared" si="7"/>
        <v/>
      </c>
      <c r="F42" s="29" t="str">
        <f t="shared" si="8"/>
        <v/>
      </c>
      <c r="G42" s="29">
        <f t="shared" si="9"/>
        <v>0</v>
      </c>
      <c r="I42" s="6" t="s">
        <v>16</v>
      </c>
      <c r="J42" s="23"/>
      <c r="K42" s="23"/>
      <c r="L42" s="23"/>
      <c r="M42" s="27"/>
      <c r="N42" s="23"/>
      <c r="P42" s="28"/>
      <c r="Q42" s="28"/>
      <c r="R42" s="28"/>
    </row>
    <row r="43" spans="2:18" x14ac:dyDescent="0.25">
      <c r="B43" s="6" t="s">
        <v>17</v>
      </c>
      <c r="C43" s="29" t="str">
        <f t="shared" si="5"/>
        <v/>
      </c>
      <c r="D43" s="29" t="str">
        <f t="shared" si="6"/>
        <v/>
      </c>
      <c r="E43" s="29" t="str">
        <f t="shared" si="7"/>
        <v/>
      </c>
      <c r="F43" s="29" t="str">
        <f t="shared" si="8"/>
        <v/>
      </c>
      <c r="G43" s="29">
        <f t="shared" si="9"/>
        <v>0</v>
      </c>
      <c r="I43" s="6" t="s">
        <v>17</v>
      </c>
      <c r="J43" s="23"/>
      <c r="K43" s="23"/>
      <c r="L43" s="23"/>
      <c r="M43" s="27"/>
      <c r="N43" s="23"/>
      <c r="P43" s="28"/>
      <c r="Q43" s="28"/>
      <c r="R43" s="28"/>
    </row>
    <row r="44" spans="2:18" x14ac:dyDescent="0.25">
      <c r="B44" s="6" t="s">
        <v>18</v>
      </c>
      <c r="C44" s="29" t="str">
        <f t="shared" si="5"/>
        <v/>
      </c>
      <c r="D44" s="29" t="str">
        <f t="shared" si="6"/>
        <v/>
      </c>
      <c r="E44" s="29" t="str">
        <f t="shared" si="7"/>
        <v/>
      </c>
      <c r="F44" s="29" t="str">
        <f t="shared" si="8"/>
        <v/>
      </c>
      <c r="G44" s="29">
        <f t="shared" si="9"/>
        <v>0</v>
      </c>
      <c r="I44" s="6" t="s">
        <v>18</v>
      </c>
      <c r="J44" s="23"/>
      <c r="K44" s="23"/>
      <c r="L44" s="23"/>
      <c r="M44" s="27"/>
      <c r="N44" s="23"/>
      <c r="P44" s="28"/>
      <c r="Q44" s="28"/>
      <c r="R44" s="28"/>
    </row>
    <row r="45" spans="2:18" x14ac:dyDescent="0.25">
      <c r="B45" s="6" t="s">
        <v>19</v>
      </c>
      <c r="C45" s="29" t="str">
        <f t="shared" si="5"/>
        <v/>
      </c>
      <c r="D45" s="29" t="str">
        <f t="shared" si="6"/>
        <v/>
      </c>
      <c r="E45" s="29" t="str">
        <f t="shared" si="7"/>
        <v/>
      </c>
      <c r="F45" s="29" t="str">
        <f t="shared" si="8"/>
        <v/>
      </c>
      <c r="G45" s="29">
        <f t="shared" si="9"/>
        <v>0</v>
      </c>
      <c r="I45" s="6" t="s">
        <v>19</v>
      </c>
      <c r="J45" s="23"/>
      <c r="K45" s="23"/>
      <c r="L45" s="23"/>
      <c r="M45" s="27"/>
      <c r="N45" s="23"/>
      <c r="P45" s="28"/>
      <c r="Q45" s="28"/>
      <c r="R45" s="28"/>
    </row>
    <row r="46" spans="2:18" x14ac:dyDescent="0.25">
      <c r="B46" s="6" t="s">
        <v>20</v>
      </c>
      <c r="C46" s="29" t="str">
        <f t="shared" si="5"/>
        <v/>
      </c>
      <c r="D46" s="29" t="str">
        <f t="shared" si="6"/>
        <v/>
      </c>
      <c r="E46" s="29" t="str">
        <f t="shared" si="7"/>
        <v/>
      </c>
      <c r="F46" s="29" t="str">
        <f t="shared" si="8"/>
        <v/>
      </c>
      <c r="G46" s="29">
        <f t="shared" si="9"/>
        <v>0</v>
      </c>
      <c r="I46" s="6" t="s">
        <v>20</v>
      </c>
      <c r="J46" s="23"/>
      <c r="K46" s="23"/>
      <c r="L46" s="23"/>
      <c r="M46" s="27"/>
      <c r="N46" s="23"/>
      <c r="P46" s="28"/>
      <c r="Q46" s="28"/>
      <c r="R46" s="28"/>
    </row>
    <row r="47" spans="2:18" x14ac:dyDescent="0.25">
      <c r="B47" s="6" t="s">
        <v>26</v>
      </c>
      <c r="C47" s="10">
        <f t="shared" ref="C47:F47" si="10">SUM(C35:C46)</f>
        <v>0</v>
      </c>
      <c r="D47" s="10">
        <f t="shared" si="10"/>
        <v>0</v>
      </c>
      <c r="E47" s="10">
        <f t="shared" si="10"/>
        <v>0</v>
      </c>
      <c r="F47" s="10">
        <f t="shared" si="10"/>
        <v>0</v>
      </c>
      <c r="G47" s="10">
        <f t="shared" si="9"/>
        <v>0</v>
      </c>
      <c r="I47" s="9" t="s">
        <v>31</v>
      </c>
      <c r="J47" s="10">
        <f t="shared" ref="J47:M47" si="11">SUM(J35:J46)</f>
        <v>0</v>
      </c>
      <c r="K47" s="10">
        <f t="shared" si="11"/>
        <v>0</v>
      </c>
      <c r="L47" s="10">
        <f t="shared" si="11"/>
        <v>0</v>
      </c>
      <c r="M47" s="19">
        <f t="shared" si="11"/>
        <v>0</v>
      </c>
      <c r="N47" s="19">
        <f t="shared" ref="N47" si="12">SUM(J47:M47)</f>
        <v>0</v>
      </c>
      <c r="P47" s="28"/>
      <c r="Q47" s="28"/>
      <c r="R47" s="28"/>
    </row>
    <row r="48" spans="2:18" x14ac:dyDescent="0.25">
      <c r="P48" s="28"/>
      <c r="Q48" s="28"/>
    </row>
    <row r="49" spans="16:17" x14ac:dyDescent="0.25">
      <c r="P49" s="28"/>
      <c r="Q49" s="28"/>
    </row>
    <row r="50" spans="16:17" x14ac:dyDescent="0.25">
      <c r="P50" s="28"/>
      <c r="Q50" s="28"/>
    </row>
  </sheetData>
  <mergeCells count="5">
    <mergeCell ref="P4:Q7"/>
    <mergeCell ref="K3:M3"/>
    <mergeCell ref="I26:I28"/>
    <mergeCell ref="J26:N28"/>
    <mergeCell ref="I24:N25"/>
  </mergeCells>
  <conditionalFormatting sqref="J26">
    <cfRule type="dataBar" priority="1">
      <dataBar showValue="0">
        <cfvo type="percent" val="0"/>
        <cfvo type="percent" val="100"/>
        <color theme="9" tint="-0.249977111117893"/>
      </dataBar>
      <extLst>
        <ext xmlns:x14="http://schemas.microsoft.com/office/spreadsheetml/2009/9/main" uri="{B025F937-C7B1-47D3-B67F-A62EFF666E3E}">
          <x14:id>{09B8E722-E281-477E-A2C9-E873B1586B0F}</x14:id>
        </ext>
      </extLst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B8E722-E281-477E-A2C9-E873B1586B0F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J26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Presupuesto de Ventas</vt:lpstr>
      <vt:lpstr>Formato Presupuesto de Ventas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Papás</dc:creator>
  <cp:lastModifiedBy>Papás</cp:lastModifiedBy>
  <dcterms:created xsi:type="dcterms:W3CDTF">2018-06-18T14:17:55Z</dcterms:created>
  <dcterms:modified xsi:type="dcterms:W3CDTF">2018-06-21T17:37:22Z</dcterms:modified>
</cp:coreProperties>
</file>